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08" yWindow="348" windowWidth="14316" windowHeight="1128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Titles" localSheetId="0">Лист1!$9:$12</definedName>
    <definedName name="_xlnm.Print_Area" localSheetId="0">Лист1!$A$1:$J$70</definedName>
  </definedNames>
  <calcPr calcId="144525"/>
</workbook>
</file>

<file path=xl/calcChain.xml><?xml version="1.0" encoding="utf-8"?>
<calcChain xmlns="http://schemas.openxmlformats.org/spreadsheetml/2006/main">
  <c r="H50" i="1" l="1"/>
  <c r="H13" i="1"/>
  <c r="J38" i="1"/>
  <c r="I38" i="1"/>
  <c r="H38" i="1"/>
  <c r="G38" i="1"/>
  <c r="F38" i="1"/>
  <c r="E38" i="1"/>
  <c r="F30" i="1"/>
  <c r="E30" i="1"/>
  <c r="F29" i="1"/>
  <c r="E29" i="1"/>
  <c r="J30" i="1"/>
  <c r="I30" i="1"/>
  <c r="I29" i="1" s="1"/>
  <c r="H30" i="1"/>
  <c r="H29" i="1" s="1"/>
  <c r="J29" i="1"/>
  <c r="G29" i="1"/>
  <c r="G30" i="1"/>
  <c r="I47" i="1" l="1"/>
  <c r="J47" i="1"/>
  <c r="H47" i="1"/>
  <c r="G40" i="1"/>
  <c r="G33" i="1" s="1"/>
  <c r="G13" i="1" s="1"/>
  <c r="F40" i="1"/>
  <c r="E40" i="1"/>
  <c r="J40" i="1"/>
  <c r="I40" i="1"/>
  <c r="H40" i="1"/>
  <c r="J62" i="1"/>
  <c r="I62" i="1"/>
  <c r="H62" i="1"/>
  <c r="G62" i="1"/>
  <c r="J50" i="1"/>
  <c r="I50" i="1"/>
  <c r="G50" i="1"/>
  <c r="G47" i="1"/>
  <c r="G45" i="1"/>
  <c r="J42" i="1" l="1"/>
  <c r="I42" i="1"/>
  <c r="H42" i="1"/>
  <c r="F42" i="1"/>
  <c r="E42" i="1"/>
  <c r="G42" i="1"/>
  <c r="J34" i="1"/>
  <c r="J33" i="1" s="1"/>
  <c r="I34" i="1"/>
  <c r="H34" i="1"/>
  <c r="H33" i="1" s="1"/>
  <c r="G34" i="1"/>
  <c r="J19" i="1"/>
  <c r="I19" i="1"/>
  <c r="H19" i="1"/>
  <c r="G19" i="1"/>
  <c r="J26" i="1"/>
  <c r="J22" i="1" s="1"/>
  <c r="I26" i="1"/>
  <c r="H26" i="1"/>
  <c r="H22" i="1" s="1"/>
  <c r="I22" i="1"/>
  <c r="E47" i="1"/>
  <c r="E44" i="1" s="1"/>
  <c r="E34" i="1"/>
  <c r="E33" i="1" s="1"/>
  <c r="E13" i="1" s="1"/>
  <c r="E26" i="1"/>
  <c r="E62" i="1"/>
  <c r="E50" i="1"/>
  <c r="F50" i="1"/>
  <c r="I33" i="1"/>
  <c r="F62" i="1"/>
  <c r="F47" i="1" l="1"/>
  <c r="F44" i="1" s="1"/>
  <c r="J44" i="1"/>
  <c r="I44" i="1"/>
  <c r="H44" i="1"/>
  <c r="G44" i="1"/>
  <c r="F34" i="1"/>
  <c r="F33" i="1" s="1"/>
  <c r="J15" i="1" l="1"/>
  <c r="J14" i="1" s="1"/>
  <c r="J13" i="1" s="1"/>
  <c r="I15" i="1"/>
  <c r="I14" i="1"/>
  <c r="I13" i="1" s="1"/>
  <c r="H15" i="1" l="1"/>
  <c r="H14" i="1" s="1"/>
  <c r="G15" i="1"/>
  <c r="F15" i="1"/>
  <c r="F14" i="1" s="1"/>
  <c r="E15" i="1"/>
  <c r="F26" i="1" l="1"/>
  <c r="F22" i="1" s="1"/>
  <c r="F13" i="1" s="1"/>
  <c r="G26" i="1"/>
  <c r="G22" i="1" s="1"/>
  <c r="E22" i="1"/>
  <c r="G14" i="1"/>
  <c r="E14" i="1"/>
  <c r="E68" i="1"/>
  <c r="E67" i="1" s="1"/>
  <c r="F68" i="1"/>
  <c r="F67" i="1" s="1"/>
  <c r="G68" i="1"/>
  <c r="G67" i="1" s="1"/>
  <c r="I68" i="1"/>
  <c r="I67" i="1" s="1"/>
  <c r="I70" i="1" s="1"/>
  <c r="J68" i="1"/>
  <c r="J67" i="1" s="1"/>
  <c r="J70" i="1" s="1"/>
  <c r="H68" i="1"/>
  <c r="H67" i="1" s="1"/>
  <c r="H70" i="1" s="1"/>
  <c r="G70" i="1" l="1"/>
  <c r="E70" i="1"/>
  <c r="F70" i="1"/>
</calcChain>
</file>

<file path=xl/sharedStrings.xml><?xml version="1.0" encoding="utf-8"?>
<sst xmlns="http://schemas.openxmlformats.org/spreadsheetml/2006/main" count="206" uniqueCount="139">
  <si>
    <t>Наименование публично-правового образования</t>
  </si>
  <si>
    <t>Единица измерения</t>
  </si>
  <si>
    <t>тыс.рублей</t>
  </si>
  <si>
    <t>Наименование группы источников  доходов бюджета / наименование источника дохода бюджета</t>
  </si>
  <si>
    <t>Код дохода</t>
  </si>
  <si>
    <t xml:space="preserve">Органы государственной власти (государственные органы),  казенные учреждения, иные организации, осуществляющие бюджетные полномочия </t>
  </si>
  <si>
    <t>главных администраторов доходов бюджета</t>
  </si>
  <si>
    <t>Прогноз доходов бюджета в целях составления и утверждения законов  о бюджете</t>
  </si>
  <si>
    <t>Код главного администратора</t>
  </si>
  <si>
    <t>Наименование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</si>
  <si>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</si>
  <si>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</si>
  <si>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</si>
  <si>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</si>
  <si>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</si>
  <si>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ГОСУДАРСТВЕННАЯ ПОШЛИНА</t>
  </si>
  <si>
    <t>1 08 00000 00 0000 000</t>
  </si>
  <si>
    <t>1 05 03000 01 0000 110</t>
  </si>
  <si>
    <t>Чистопольского муниципального района Республики Татарстан</t>
  </si>
  <si>
    <t>Финансово-бюджетная палата Чистопольского  муниципального района</t>
  </si>
  <si>
    <t>1 01 02010 01 0000 110</t>
  </si>
  <si>
    <t>ШТРАФЫ, САНКЦИИ, ВОЗМЕЩЕНИЕ УЩЕРБА</t>
  </si>
  <si>
    <t>1 16 00000 00 0000 000</t>
  </si>
  <si>
    <t>1 01 02000 01 0000 000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</si>
  <si>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</si>
  <si>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</si>
  <si>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</si>
  <si>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Межрайонная инспекция Федеральной налоговой службы России № 12   по Республике Татарстан</t>
  </si>
  <si>
    <t>НАЛОГИ НА СОВОКУПНЫЙ ДОХОД</t>
  </si>
  <si>
    <t>1 05 00000 00 0000 000</t>
  </si>
  <si>
    <t>Единый сельскохозяйственный  налог</t>
  </si>
  <si>
    <t>1 05 03010 01 0000 110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</si>
  <si>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</si>
  <si>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</si>
  <si>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</si>
  <si>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</si>
  <si>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</si>
  <si>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</si>
  <si>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 </t>
  </si>
  <si>
    <t>1 11 05030 00 0000 120</t>
  </si>
  <si>
    <t>Палата земельных и имущественных отношений  Чистопольского   муниципального  района</t>
  </si>
  <si>
    <t>Реестр источников доходов бюджета МО "Г.Чистополь"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</si>
  <si>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</si>
  <si>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</si>
  <si>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</si>
  <si>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</si>
  <si>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</si>
  <si>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</si>
  <si>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</si>
  <si>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</si>
  <si>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 xml:space="preserve">Налог на игорный бизнес                                                                                                                   </t>
  </si>
  <si>
    <t>1 06 05000 02 0000 110</t>
  </si>
  <si>
    <t>Земельный налог</t>
  </si>
  <si>
    <t xml:space="preserve">1 06 06000 00 0000 110 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</si>
  <si>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</si>
  <si>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 платы за земеьные участки,  государственная собственностьна которые не разграничена , а также средства от продажи права на заключение договоров аренды указанных земельных участков</t>
  </si>
  <si>
    <t>БЕЗВОЗМЕЗДНЫЕ ПОСТУПЛЕНИЯ</t>
  </si>
  <si>
    <t>802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</si>
  <si>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</si>
  <si>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</si>
  <si>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Финансово-бюджетная палата Чистопольского муниципального района</t>
  </si>
  <si>
    <t>Итого доходов</t>
  </si>
  <si>
    <t>2 00 00000 00 0000 000</t>
  </si>
  <si>
    <t>2 02 00000 00 0000 000</t>
  </si>
  <si>
    <t>2 02 10000 00 0000 150</t>
  </si>
  <si>
    <t>1 11 05010 00 0000 120</t>
  </si>
  <si>
    <t>1 08 07175 01 0000 110</t>
  </si>
  <si>
    <t>1 16 01157 01 0000 140</t>
  </si>
  <si>
    <t>1 16 10032 13 0000 140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</si>
  <si>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</si>
  <si>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1 16 02020 02 0000 140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</si>
  <si>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административное правонарушение в области 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 условий предоставления бюджетного кредита, нарушением порядка и (или) условий предоставления  (расходования) межбюджетных трасферов, нарушением условий предоставления бюджетных инвестиций , субсидий юридическим лицам, индивидуальным предпринимателям и физическим лицам, подлежащие зачислению в бюджет муниципального образования.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</si>
  <si>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</si>
  <si>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</si>
  <si>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1 16 07090 13 0000 140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</si>
  <si>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</si>
  <si>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1 16 10031 13 0000 140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</si>
  <si>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</si>
  <si>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1 16 10061 13 0000 140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</si>
  <si>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</si>
  <si>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</si>
  <si>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Прогноз в соответствии с законом о бюджете на текущий финансовый год, тыс.руб.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</si>
  <si>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</si>
  <si>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1.11.08050.13.0000.120</t>
  </si>
  <si>
    <t>Прочие доходы от компенсации затрат бюджетов городских поселений</t>
  </si>
  <si>
    <t>1.13.02995.13.0000.130</t>
  </si>
  <si>
    <t>ДОХОДЫ ОТ ОКАЗАНИЯ ПЛАТНЫХ УСЛУГ (РАБОТ) И КОМПЕНСАЦИИ ЗАТРАТ ГОСУДАРСТВА</t>
  </si>
  <si>
    <t>1 13 00000 00 0000 000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</si>
  <si>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</si>
  <si>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</si>
  <si>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1.14.06013.13.0000.430</t>
  </si>
  <si>
    <t>1.14.06025.13.0000.430</t>
  </si>
  <si>
    <t>ДОХОДЫ ОТ ПРОДАЖИ МАТЕРИАЛЬНЫХ И НЕМАТЕРИАЛЬНЫХ АКТИВОВ</t>
  </si>
  <si>
    <t>1 14 00000 00 0000 000</t>
  </si>
  <si>
    <t>Прочие неналоговые доходы бюджетов городских поселений</t>
  </si>
  <si>
    <t>1.17.05050.13.0000.180</t>
  </si>
  <si>
    <t>ПРОЧИЕ  НЕНАЛОГОВЫЕ ДОХОДЫ</t>
  </si>
  <si>
    <t>1 17 00000 00 0000 000</t>
  </si>
  <si>
    <t>814</t>
  </si>
  <si>
    <t>Исполнительный комитет муниципального образования "город Чистополь"</t>
  </si>
  <si>
    <t>на очередной финансовый год (2021 год)</t>
  </si>
  <si>
    <t>на первый год планового периода (2022 год)</t>
  </si>
  <si>
    <t>на второй год планового периода (2023 год)</t>
  </si>
  <si>
    <t>Земельный налог с организаций, обладающих земельным участком, расположенным в границах городских поселений</t>
  </si>
  <si>
    <t>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</si>
  <si>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</si>
  <si>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1 06 06043 13 0000 110</t>
  </si>
  <si>
    <t>Доходы, получаемые в виде арендной платы за 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</si>
  <si>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</si>
  <si>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</si>
  <si>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</si>
  <si>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</si>
  <si>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1 11 07015 13 0000 120</t>
  </si>
  <si>
    <t>Средства, получаемые от передачи имущества, находящегося в государственной и муниципальной собственности ( 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</si>
  <si>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1 11 08000 00 0000 120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</si>
  <si>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</si>
  <si>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</si>
  <si>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 собственности  городских поселений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</si>
  <si>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1 14 02050 13 0000 410</t>
  </si>
  <si>
    <t xml:space="preserve">Доходы от продажи земельных участков, находящихся в государственной и муниципальной  собственности </t>
  </si>
  <si>
    <t>1 14 06000 00 0000 430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</si>
  <si>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</si>
  <si>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1 16 10123 01 0131 140</t>
  </si>
  <si>
    <t>нет</t>
  </si>
  <si>
    <t>Кассовое поступление в текущем финансовом году, тыс.руб. (по состоянию на 01.10.2020г.</t>
  </si>
  <si>
    <t>Земельный налог (по обязательствам, возникшим до 1 января 2006 года), мобилизуемый на территориях городских поселений (пени по соответствующему платежу)</t>
  </si>
  <si>
    <t>1 09 04053 13 2100 110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</si>
  <si>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</si>
  <si>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</si>
  <si>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</si>
  <si>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1 16 11050 01 0000 140 </t>
  </si>
  <si>
    <t>048</t>
  </si>
  <si>
    <t>Федеральная служба по надзору в сфере природопользования</t>
  </si>
  <si>
    <t>Невыясненные поступления, зачисляемые в бюджеты городских поселений</t>
  </si>
  <si>
    <t>1 17 01050 13 0000 180</t>
  </si>
  <si>
    <t>на 2021 год и на плановый период 2022 и 2023 годов</t>
  </si>
  <si>
    <t>Оценка исполнения бюджета в 2020году(текущий финансовый год) тыс.руб.</t>
  </si>
  <si>
    <t>23862</t>
  </si>
  <si>
    <t>7884,7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</si>
</sst>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?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77">
    <xf numFmtId="0" fontId="0" fillId="0" borderId="0" xfId="0"/>
    <xf numFmtId="0" fontId="9" fillId="0" borderId="0" xfId="0" applyFont="1" applyFill="1" applyAlignment="1"/>
    <xf numFmtId="0" fontId="0" fillId="0" borderId="0" xfId="0" applyFill="1"/>
    <xf numFmtId="0" fontId="3" fillId="0" borderId="0" xfId="0" applyFont="1" applyFill="1" applyAlignment="1">
      <alignment wrapText="1"/>
    </xf>
    <xf numFmtId="0" fontId="8" fillId="0" borderId="0" xfId="0" applyFont="1" applyFill="1" applyBorder="1" applyAlignment="1">
      <alignment wrapText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/>
    </xf>
    <xf numFmtId="164" fontId="1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justify" wrapText="1"/>
    </xf>
    <xf numFmtId="0" fontId="7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6" fillId="0" borderId="0" xfId="0" applyFont="1" applyFill="1"/>
    <xf numFmtId="165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166" fontId="6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3" fontId="15" fillId="0" borderId="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7E6A4"/>
      <color rgb="FFB4DE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tabSelected="1" view="pageBreakPreview" topLeftCell="A59" zoomScale="77" zoomScaleSheetLayoutView="77" workbookViewId="0">
      <selection activeCell="B63" sqref="B63"/>
    </sheetView>
  </sheetViews>
  <sheetFormatPr defaultRowHeight="14.4" x14ac:dyDescent="0.3"/>
  <cols>
    <col min="1" max="1" width="31.44140625" style="2" customWidth="1"/>
    <col min="2" max="2" width="22.33203125" style="2" customWidth="1"/>
    <col min="3" max="3" width="9" style="2" customWidth="1"/>
    <col min="4" max="4" width="31.44140625" style="2" customWidth="1"/>
    <col min="5" max="5" width="14.6640625" style="2" customWidth="1"/>
    <col min="6" max="6" width="14.44140625" style="2" customWidth="1"/>
    <col min="7" max="7" width="14.33203125" style="2" customWidth="1"/>
    <col min="8" max="8" width="14.5546875" style="2" customWidth="1"/>
    <col min="9" max="9" width="14.88671875" style="2" customWidth="1"/>
    <col min="10" max="10" width="14.44140625" style="2" customWidth="1"/>
    <col min="11" max="16384" width="8.88671875" style="2"/>
  </cols>
  <sheetData>
    <row r="1" spans="1:18" ht="15.75" customHeight="1" x14ac:dyDescent="0.3">
      <c r="A1" s="70" t="s">
        <v>41</v>
      </c>
      <c r="B1" s="70"/>
      <c r="C1" s="70"/>
      <c r="D1" s="70"/>
      <c r="E1" s="70"/>
      <c r="F1" s="70"/>
      <c r="G1" s="70"/>
      <c r="H1" s="70"/>
      <c r="I1" s="70"/>
      <c r="J1" s="70"/>
      <c r="K1" s="1"/>
      <c r="L1" s="1"/>
      <c r="M1" s="1"/>
      <c r="N1" s="1"/>
      <c r="O1" s="1"/>
      <c r="P1" s="1"/>
      <c r="Q1" s="1"/>
      <c r="R1" s="1"/>
    </row>
    <row r="2" spans="1:18" ht="15.75" customHeight="1" x14ac:dyDescent="0.3">
      <c r="A2" s="70" t="s">
        <v>18</v>
      </c>
      <c r="B2" s="70"/>
      <c r="C2" s="70"/>
      <c r="D2" s="70"/>
      <c r="E2" s="70"/>
      <c r="F2" s="70"/>
      <c r="G2" s="70"/>
      <c r="H2" s="70"/>
      <c r="I2" s="70"/>
      <c r="J2" s="70"/>
      <c r="K2" s="1"/>
      <c r="L2" s="1"/>
      <c r="M2" s="1"/>
      <c r="N2" s="1"/>
      <c r="O2" s="1"/>
      <c r="P2" s="1"/>
      <c r="Q2" s="1"/>
      <c r="R2" s="1"/>
    </row>
    <row r="3" spans="1:18" ht="15.75" customHeight="1" x14ac:dyDescent="0.3">
      <c r="A3" s="70" t="s">
        <v>135</v>
      </c>
      <c r="B3" s="70"/>
      <c r="C3" s="70"/>
      <c r="D3" s="70"/>
      <c r="E3" s="70"/>
      <c r="F3" s="70"/>
      <c r="G3" s="70"/>
      <c r="H3" s="70"/>
      <c r="I3" s="70"/>
      <c r="J3" s="70"/>
      <c r="K3" s="1"/>
      <c r="L3" s="1"/>
      <c r="M3" s="1"/>
      <c r="N3" s="1"/>
      <c r="O3" s="1"/>
      <c r="P3" s="1"/>
      <c r="Q3" s="1"/>
      <c r="R3" s="1"/>
    </row>
    <row r="5" spans="1:18" ht="29.4" customHeight="1" x14ac:dyDescent="0.3">
      <c r="A5" s="3" t="s">
        <v>0</v>
      </c>
      <c r="B5" s="72"/>
      <c r="C5" s="72"/>
      <c r="D5" s="4"/>
      <c r="E5" s="4"/>
      <c r="F5" s="4"/>
      <c r="G5" s="4"/>
      <c r="H5" s="4"/>
      <c r="I5" s="4"/>
      <c r="J5" s="4"/>
      <c r="K5" s="4"/>
      <c r="L5" s="4"/>
    </row>
    <row r="6" spans="1:18" ht="9.6" customHeight="1" x14ac:dyDescent="0.3"/>
    <row r="7" spans="1:18" x14ac:dyDescent="0.3">
      <c r="A7" s="5" t="s">
        <v>1</v>
      </c>
      <c r="B7" s="3" t="s">
        <v>2</v>
      </c>
    </row>
    <row r="9" spans="1:18" ht="43.95" customHeight="1" x14ac:dyDescent="0.3">
      <c r="A9" s="71" t="s">
        <v>3</v>
      </c>
      <c r="B9" s="71" t="s">
        <v>4</v>
      </c>
      <c r="C9" s="69" t="s">
        <v>5</v>
      </c>
      <c r="D9" s="69"/>
      <c r="E9" s="73" t="s">
        <v>81</v>
      </c>
      <c r="F9" s="73" t="s">
        <v>124</v>
      </c>
      <c r="G9" s="73" t="s">
        <v>136</v>
      </c>
      <c r="H9" s="69" t="s">
        <v>7</v>
      </c>
      <c r="I9" s="69"/>
      <c r="J9" s="69"/>
    </row>
    <row r="10" spans="1:18" ht="19.2" customHeight="1" x14ac:dyDescent="0.3">
      <c r="A10" s="71"/>
      <c r="B10" s="71"/>
      <c r="C10" s="69" t="s">
        <v>6</v>
      </c>
      <c r="D10" s="69"/>
      <c r="E10" s="74"/>
      <c r="F10" s="74"/>
      <c r="G10" s="74"/>
      <c r="H10" s="69"/>
      <c r="I10" s="69"/>
      <c r="J10" s="69"/>
    </row>
    <row r="11" spans="1:18" ht="48" x14ac:dyDescent="0.3">
      <c r="A11" s="71"/>
      <c r="B11" s="71"/>
      <c r="C11" s="6" t="s">
        <v>8</v>
      </c>
      <c r="D11" s="6" t="s">
        <v>9</v>
      </c>
      <c r="E11" s="75"/>
      <c r="F11" s="75"/>
      <c r="G11" s="75"/>
      <c r="H11" s="7" t="s">
        <v>100</v>
      </c>
      <c r="I11" s="7" t="s">
        <v>101</v>
      </c>
      <c r="J11" s="7" t="s">
        <v>102</v>
      </c>
    </row>
    <row r="12" spans="1:18" x14ac:dyDescent="0.3">
      <c r="A12" s="8">
        <v>1</v>
      </c>
      <c r="B12" s="8">
        <v>2</v>
      </c>
      <c r="C12" s="8">
        <v>3</v>
      </c>
      <c r="D12" s="8">
        <v>4</v>
      </c>
      <c r="E12" s="8"/>
      <c r="F12" s="8"/>
      <c r="G12" s="8"/>
      <c r="H12" s="8">
        <v>6</v>
      </c>
      <c r="I12" s="8">
        <v>7</v>
      </c>
      <c r="J12" s="8">
        <v>8</v>
      </c>
    </row>
    <row r="13" spans="1:18" s="14" customFormat="1" ht="24" customHeight="1" x14ac:dyDescent="0.3">
      <c r="A13" s="9" t="s">
        <v>10</v>
      </c>
      <c r="B13" s="10" t="s">
        <v>11</v>
      </c>
      <c r="C13" s="11"/>
      <c r="D13" s="12"/>
      <c r="E13" s="76">
        <f>E14+E19+E22+E29+E32+E33+E42+E44+E50+E62</f>
        <v>144476.79999999999</v>
      </c>
      <c r="F13" s="76">
        <f>F14+F19+F22+F29+F32+F33+F42+F44+F50+F62</f>
        <v>117199.19999999998</v>
      </c>
      <c r="G13" s="13">
        <f>G14+G19+G22+G29+G32+G33+G42+G44+G50+G62</f>
        <v>177380.2</v>
      </c>
      <c r="H13" s="13">
        <f>H14+H19+H22+H29+H33+H42+H44+H50+H62</f>
        <v>144580.4</v>
      </c>
      <c r="I13" s="13">
        <f t="shared" ref="I13:J13" si="0">I14+I19+I22+I29+I33+I42+I44+I50+I62</f>
        <v>149317.4</v>
      </c>
      <c r="J13" s="13">
        <f t="shared" si="0"/>
        <v>156337.9</v>
      </c>
    </row>
    <row r="14" spans="1:18" s="14" customFormat="1" ht="45.6" x14ac:dyDescent="0.3">
      <c r="A14" s="15" t="s">
        <v>12</v>
      </c>
      <c r="B14" s="10" t="s">
        <v>13</v>
      </c>
      <c r="C14" s="10">
        <v>182</v>
      </c>
      <c r="D14" s="10" t="s">
        <v>27</v>
      </c>
      <c r="E14" s="16">
        <f>E15</f>
        <v>69262</v>
      </c>
      <c r="F14" s="16">
        <f>F15</f>
        <v>47192.5</v>
      </c>
      <c r="G14" s="16">
        <f t="shared" ref="G14:J14" si="1">G15</f>
        <v>64714</v>
      </c>
      <c r="H14" s="17">
        <f t="shared" si="1"/>
        <v>64734</v>
      </c>
      <c r="I14" s="17">
        <f t="shared" si="1"/>
        <v>68618</v>
      </c>
      <c r="J14" s="17">
        <f t="shared" si="1"/>
        <v>72118</v>
      </c>
    </row>
    <row r="15" spans="1:18" s="14" customFormat="1" ht="45.6" x14ac:dyDescent="0.3">
      <c r="A15" s="15" t="s">
        <v>14</v>
      </c>
      <c r="B15" s="10" t="s">
        <v>23</v>
      </c>
      <c r="C15" s="18">
        <v>182</v>
      </c>
      <c r="D15" s="10" t="s">
        <v>27</v>
      </c>
      <c r="E15" s="16">
        <f>E16+E17+E18</f>
        <v>69262</v>
      </c>
      <c r="F15" s="16">
        <f>F16+F17+F18</f>
        <v>47192.5</v>
      </c>
      <c r="G15" s="16">
        <f>G16+G17+G18</f>
        <v>64714</v>
      </c>
      <c r="H15" s="19">
        <f>H16+H17+H18</f>
        <v>64734</v>
      </c>
      <c r="I15" s="19">
        <f t="shared" ref="I15:J15" si="2">I16+I17+I18</f>
        <v>68618</v>
      </c>
      <c r="J15" s="19">
        <f t="shared" si="2"/>
        <v>72118</v>
      </c>
    </row>
    <row r="16" spans="1:18" s="14" customFormat="1" ht="102" customHeight="1" x14ac:dyDescent="0.3">
      <c r="A16" s="20" t="s">
        <v>24</v>
      </c>
      <c r="B16" s="21" t="s">
        <v>20</v>
      </c>
      <c r="C16" s="22">
        <v>182</v>
      </c>
      <c r="D16" s="21" t="s">
        <v>27</v>
      </c>
      <c r="E16" s="23">
        <v>66862</v>
      </c>
      <c r="F16" s="23">
        <v>46544.3</v>
      </c>
      <c r="G16" s="24">
        <v>63769</v>
      </c>
      <c r="H16" s="25">
        <v>63834</v>
      </c>
      <c r="I16" s="25">
        <v>67658</v>
      </c>
      <c r="J16" s="25">
        <v>71108</v>
      </c>
    </row>
    <row r="17" spans="1:10" s="14" customFormat="1" ht="132" x14ac:dyDescent="0.3">
      <c r="A17" s="26" t="s">
        <v>25</v>
      </c>
      <c r="B17" s="21" t="s">
        <v>26</v>
      </c>
      <c r="C17" s="22">
        <v>182</v>
      </c>
      <c r="D17" s="21" t="s">
        <v>27</v>
      </c>
      <c r="E17" s="23">
        <v>1000</v>
      </c>
      <c r="F17" s="23">
        <v>374</v>
      </c>
      <c r="G17" s="23">
        <v>555</v>
      </c>
      <c r="H17" s="25">
        <v>500</v>
      </c>
      <c r="I17" s="25">
        <v>530</v>
      </c>
      <c r="J17" s="25">
        <v>560</v>
      </c>
    </row>
    <row r="18" spans="1:10" s="14" customFormat="1" ht="63.75" customHeight="1" x14ac:dyDescent="0.3">
      <c r="A18" s="26" t="s">
        <v>42</v>
      </c>
      <c r="B18" s="21" t="s">
        <v>43</v>
      </c>
      <c r="C18" s="22">
        <v>182</v>
      </c>
      <c r="D18" s="21" t="s">
        <v>27</v>
      </c>
      <c r="E18" s="23">
        <v>1400</v>
      </c>
      <c r="F18" s="23">
        <v>274.2</v>
      </c>
      <c r="G18" s="23">
        <v>390</v>
      </c>
      <c r="H18" s="25">
        <v>400</v>
      </c>
      <c r="I18" s="25">
        <v>430</v>
      </c>
      <c r="J18" s="25">
        <v>450</v>
      </c>
    </row>
    <row r="19" spans="1:10" s="14" customFormat="1" ht="40.5" customHeight="1" x14ac:dyDescent="0.3">
      <c r="A19" s="27" t="s">
        <v>28</v>
      </c>
      <c r="B19" s="10" t="s">
        <v>29</v>
      </c>
      <c r="C19" s="18">
        <v>182</v>
      </c>
      <c r="D19" s="10" t="s">
        <v>27</v>
      </c>
      <c r="E19" s="16">
        <v>718</v>
      </c>
      <c r="F19" s="16">
        <v>552.4</v>
      </c>
      <c r="G19" s="17">
        <f>SUM(G21)</f>
        <v>581</v>
      </c>
      <c r="H19" s="17">
        <f t="shared" ref="H19:J19" si="3">SUM(H21)</f>
        <v>631.5</v>
      </c>
      <c r="I19" s="17">
        <f t="shared" si="3"/>
        <v>670.5</v>
      </c>
      <c r="J19" s="17">
        <f t="shared" si="3"/>
        <v>711</v>
      </c>
    </row>
    <row r="20" spans="1:10" ht="36" x14ac:dyDescent="0.3">
      <c r="A20" s="28" t="s">
        <v>30</v>
      </c>
      <c r="B20" s="21" t="s">
        <v>17</v>
      </c>
      <c r="C20" s="22">
        <v>182</v>
      </c>
      <c r="D20" s="21" t="s">
        <v>27</v>
      </c>
      <c r="E20" s="23">
        <v>718</v>
      </c>
      <c r="F20" s="23">
        <v>552.4</v>
      </c>
      <c r="G20" s="24">
        <v>581</v>
      </c>
      <c r="H20" s="25">
        <v>631.5</v>
      </c>
      <c r="I20" s="25">
        <v>670.5</v>
      </c>
      <c r="J20" s="25">
        <v>711</v>
      </c>
    </row>
    <row r="21" spans="1:10" s="29" customFormat="1" ht="36" x14ac:dyDescent="0.3">
      <c r="A21" s="28" t="s">
        <v>30</v>
      </c>
      <c r="B21" s="21" t="s">
        <v>31</v>
      </c>
      <c r="C21" s="22">
        <v>182</v>
      </c>
      <c r="D21" s="21" t="s">
        <v>27</v>
      </c>
      <c r="E21" s="23">
        <v>718</v>
      </c>
      <c r="F21" s="23">
        <v>552.4</v>
      </c>
      <c r="G21" s="24">
        <v>581</v>
      </c>
      <c r="H21" s="25">
        <v>631.5</v>
      </c>
      <c r="I21" s="25">
        <v>670.5</v>
      </c>
      <c r="J21" s="25">
        <v>711</v>
      </c>
    </row>
    <row r="22" spans="1:10" s="29" customFormat="1" ht="45.6" x14ac:dyDescent="0.3">
      <c r="A22" s="30" t="s">
        <v>44</v>
      </c>
      <c r="B22" s="10" t="s">
        <v>45</v>
      </c>
      <c r="C22" s="31">
        <v>182</v>
      </c>
      <c r="D22" s="10" t="s">
        <v>27</v>
      </c>
      <c r="E22" s="16">
        <f>E23+E25+E26</f>
        <v>64924.800000000003</v>
      </c>
      <c r="F22" s="16">
        <f t="shared" ref="F22:J22" si="4">F23+F25+F26</f>
        <v>33401.1</v>
      </c>
      <c r="G22" s="17">
        <f t="shared" si="4"/>
        <v>68687</v>
      </c>
      <c r="H22" s="17">
        <f t="shared" si="4"/>
        <v>65164</v>
      </c>
      <c r="I22" s="17">
        <f t="shared" si="4"/>
        <v>65978</v>
      </c>
      <c r="J22" s="17">
        <f t="shared" si="4"/>
        <v>66830</v>
      </c>
    </row>
    <row r="23" spans="1:10" s="29" customFormat="1" ht="36" x14ac:dyDescent="0.3">
      <c r="A23" s="28" t="s">
        <v>46</v>
      </c>
      <c r="B23" s="21" t="s">
        <v>47</v>
      </c>
      <c r="C23" s="22">
        <v>182</v>
      </c>
      <c r="D23" s="21" t="s">
        <v>27</v>
      </c>
      <c r="E23" s="23">
        <v>14915.4</v>
      </c>
      <c r="F23" s="23">
        <v>2070.9</v>
      </c>
      <c r="G23" s="24">
        <v>13420</v>
      </c>
      <c r="H23" s="25">
        <v>16249</v>
      </c>
      <c r="I23" s="32">
        <v>17063</v>
      </c>
      <c r="J23" s="25">
        <v>17915</v>
      </c>
    </row>
    <row r="24" spans="1:10" s="29" customFormat="1" ht="63" customHeight="1" x14ac:dyDescent="0.3">
      <c r="A24" s="20" t="s">
        <v>48</v>
      </c>
      <c r="B24" s="21" t="s">
        <v>49</v>
      </c>
      <c r="C24" s="33">
        <v>182</v>
      </c>
      <c r="D24" s="21" t="s">
        <v>27</v>
      </c>
      <c r="E24" s="23">
        <v>14915.4</v>
      </c>
      <c r="F24" s="23">
        <v>2070.9</v>
      </c>
      <c r="G24" s="24">
        <v>13420</v>
      </c>
      <c r="H24" s="25">
        <v>16249</v>
      </c>
      <c r="I24" s="32">
        <v>17063</v>
      </c>
      <c r="J24" s="25">
        <v>17915</v>
      </c>
    </row>
    <row r="25" spans="1:10" s="29" customFormat="1" ht="36" x14ac:dyDescent="0.3">
      <c r="A25" s="28" t="s">
        <v>50</v>
      </c>
      <c r="B25" s="21" t="s">
        <v>51</v>
      </c>
      <c r="C25" s="22">
        <v>182</v>
      </c>
      <c r="D25" s="21" t="s">
        <v>27</v>
      </c>
      <c r="E25" s="23">
        <v>112</v>
      </c>
      <c r="F25" s="23">
        <v>45.5</v>
      </c>
      <c r="G25" s="24">
        <v>74</v>
      </c>
      <c r="H25" s="25">
        <v>98</v>
      </c>
      <c r="I25" s="25">
        <v>98</v>
      </c>
      <c r="J25" s="25">
        <v>98</v>
      </c>
    </row>
    <row r="26" spans="1:10" s="29" customFormat="1" ht="36" x14ac:dyDescent="0.3">
      <c r="A26" s="28" t="s">
        <v>52</v>
      </c>
      <c r="B26" s="21" t="s">
        <v>53</v>
      </c>
      <c r="C26" s="33">
        <v>182</v>
      </c>
      <c r="D26" s="21" t="s">
        <v>27</v>
      </c>
      <c r="E26" s="23">
        <f t="shared" ref="E26:J26" si="5">E27+E28</f>
        <v>49897.4</v>
      </c>
      <c r="F26" s="23">
        <f t="shared" si="5"/>
        <v>31284.7</v>
      </c>
      <c r="G26" s="24">
        <f t="shared" si="5"/>
        <v>55193</v>
      </c>
      <c r="H26" s="24">
        <f t="shared" si="5"/>
        <v>48817</v>
      </c>
      <c r="I26" s="24">
        <f t="shared" si="5"/>
        <v>48817</v>
      </c>
      <c r="J26" s="24">
        <f t="shared" si="5"/>
        <v>48817</v>
      </c>
    </row>
    <row r="27" spans="1:10" s="29" customFormat="1" ht="48.6" x14ac:dyDescent="0.3">
      <c r="A27" s="28" t="s">
        <v>103</v>
      </c>
      <c r="B27" s="21" t="s">
        <v>104</v>
      </c>
      <c r="C27" s="22">
        <v>182</v>
      </c>
      <c r="D27" s="21" t="s">
        <v>27</v>
      </c>
      <c r="E27" s="23">
        <v>37740</v>
      </c>
      <c r="F27" s="23">
        <v>28412.3</v>
      </c>
      <c r="G27" s="24">
        <v>41091</v>
      </c>
      <c r="H27" s="25">
        <v>35700</v>
      </c>
      <c r="I27" s="25">
        <v>35700</v>
      </c>
      <c r="J27" s="25">
        <v>35700</v>
      </c>
    </row>
    <row r="28" spans="1:10" s="29" customFormat="1" ht="48.6" x14ac:dyDescent="0.3">
      <c r="A28" s="28" t="s">
        <v>105</v>
      </c>
      <c r="B28" s="21" t="s">
        <v>106</v>
      </c>
      <c r="C28" s="33">
        <v>182</v>
      </c>
      <c r="D28" s="21" t="s">
        <v>27</v>
      </c>
      <c r="E28" s="23">
        <v>12157.4</v>
      </c>
      <c r="F28" s="23">
        <v>2872.4</v>
      </c>
      <c r="G28" s="24">
        <v>14102</v>
      </c>
      <c r="H28" s="25">
        <v>13117</v>
      </c>
      <c r="I28" s="25">
        <v>13117</v>
      </c>
      <c r="J28" s="25">
        <v>13117</v>
      </c>
    </row>
    <row r="29" spans="1:10" x14ac:dyDescent="0.3">
      <c r="A29" s="27" t="s">
        <v>15</v>
      </c>
      <c r="B29" s="10" t="s">
        <v>16</v>
      </c>
      <c r="C29" s="6"/>
      <c r="D29" s="34"/>
      <c r="E29" s="17">
        <f t="shared" ref="E29:E30" si="6">SUM(E30)</f>
        <v>1</v>
      </c>
      <c r="F29" s="17">
        <f t="shared" ref="F29:F30" si="7">SUM(F30)</f>
        <v>0</v>
      </c>
      <c r="G29" s="17">
        <f>SUM(G30)</f>
        <v>1</v>
      </c>
      <c r="H29" s="17">
        <f t="shared" ref="H29:J30" si="8">SUM(H30)</f>
        <v>1</v>
      </c>
      <c r="I29" s="17">
        <f t="shared" si="8"/>
        <v>1</v>
      </c>
      <c r="J29" s="17">
        <f t="shared" si="8"/>
        <v>1</v>
      </c>
    </row>
    <row r="30" spans="1:10" ht="51.75" customHeight="1" x14ac:dyDescent="0.3">
      <c r="A30" s="28" t="s">
        <v>32</v>
      </c>
      <c r="B30" s="21" t="s">
        <v>33</v>
      </c>
      <c r="C30" s="33" t="s">
        <v>98</v>
      </c>
      <c r="D30" s="21" t="s">
        <v>99</v>
      </c>
      <c r="E30" s="24">
        <f t="shared" si="6"/>
        <v>1</v>
      </c>
      <c r="F30" s="24">
        <f t="shared" si="7"/>
        <v>0</v>
      </c>
      <c r="G30" s="24">
        <f>SUM(G31)</f>
        <v>1</v>
      </c>
      <c r="H30" s="24">
        <f t="shared" si="8"/>
        <v>1</v>
      </c>
      <c r="I30" s="24">
        <f t="shared" si="8"/>
        <v>1</v>
      </c>
      <c r="J30" s="24">
        <f t="shared" si="8"/>
        <v>1</v>
      </c>
    </row>
    <row r="31" spans="1:10" ht="77.25" customHeight="1" x14ac:dyDescent="0.3">
      <c r="A31" s="28" t="s">
        <v>54</v>
      </c>
      <c r="B31" s="21" t="s">
        <v>66</v>
      </c>
      <c r="C31" s="33" t="s">
        <v>98</v>
      </c>
      <c r="D31" s="21" t="s">
        <v>99</v>
      </c>
      <c r="E31" s="24">
        <v>1</v>
      </c>
      <c r="F31" s="23">
        <v>0</v>
      </c>
      <c r="G31" s="24">
        <v>1</v>
      </c>
      <c r="H31" s="25">
        <v>1</v>
      </c>
      <c r="I31" s="25">
        <v>1</v>
      </c>
      <c r="J31" s="25">
        <v>1</v>
      </c>
    </row>
    <row r="32" spans="1:10" ht="77.25" customHeight="1" x14ac:dyDescent="0.3">
      <c r="A32" s="27" t="s">
        <v>125</v>
      </c>
      <c r="B32" s="10" t="s">
        <v>126</v>
      </c>
      <c r="C32" s="31">
        <v>182</v>
      </c>
      <c r="D32" s="10" t="s">
        <v>27</v>
      </c>
      <c r="E32" s="16">
        <v>0</v>
      </c>
      <c r="F32" s="16">
        <v>0.2</v>
      </c>
      <c r="G32" s="16">
        <v>0.2</v>
      </c>
      <c r="H32" s="19">
        <v>0</v>
      </c>
      <c r="I32" s="19">
        <v>0</v>
      </c>
      <c r="J32" s="19">
        <v>0</v>
      </c>
    </row>
    <row r="33" spans="1:12" ht="58.2" x14ac:dyDescent="0.3">
      <c r="A33" s="27" t="s">
        <v>34</v>
      </c>
      <c r="B33" s="10" t="s">
        <v>35</v>
      </c>
      <c r="C33" s="35">
        <v>803</v>
      </c>
      <c r="D33" s="10" t="s">
        <v>40</v>
      </c>
      <c r="E33" s="16">
        <f>SUM(E34+E38+E40)</f>
        <v>9452.7000000000007</v>
      </c>
      <c r="F33" s="16">
        <f>SUM(F34+F38+F40)</f>
        <v>12866.199999999999</v>
      </c>
      <c r="G33" s="17">
        <f>SUM(G34+G38+G40)</f>
        <v>14889</v>
      </c>
      <c r="H33" s="19">
        <f>SUM(H34+H38+H40)</f>
        <v>10854.9</v>
      </c>
      <c r="I33" s="16">
        <f t="shared" ref="I33:J33" si="9">SUM(I34+I38+I40)</f>
        <v>10854.9</v>
      </c>
      <c r="J33" s="16">
        <f t="shared" si="9"/>
        <v>12482.9</v>
      </c>
    </row>
    <row r="34" spans="1:12" ht="112.5" customHeight="1" x14ac:dyDescent="0.3">
      <c r="A34" s="28" t="s">
        <v>36</v>
      </c>
      <c r="B34" s="21" t="s">
        <v>37</v>
      </c>
      <c r="C34" s="6">
        <v>803</v>
      </c>
      <c r="D34" s="21" t="s">
        <v>40</v>
      </c>
      <c r="E34" s="16">
        <f>E35+E36+E37</f>
        <v>9452.7000000000007</v>
      </c>
      <c r="F34" s="16">
        <f>F35+F36+F37</f>
        <v>12408.099999999999</v>
      </c>
      <c r="G34" s="17">
        <f>SUM(G35:G37)</f>
        <v>14278</v>
      </c>
      <c r="H34" s="17">
        <f t="shared" ref="H34:J34" si="10">SUM(H35:H37)</f>
        <v>10243.9</v>
      </c>
      <c r="I34" s="17">
        <f t="shared" si="10"/>
        <v>10243.9</v>
      </c>
      <c r="J34" s="17">
        <f t="shared" si="10"/>
        <v>11871.9</v>
      </c>
    </row>
    <row r="35" spans="1:12" ht="91.5" customHeight="1" x14ac:dyDescent="0.3">
      <c r="A35" s="28" t="s">
        <v>55</v>
      </c>
      <c r="B35" s="21" t="s">
        <v>65</v>
      </c>
      <c r="C35" s="6">
        <v>803</v>
      </c>
      <c r="D35" s="21" t="s">
        <v>40</v>
      </c>
      <c r="E35" s="23">
        <v>8485.7000000000007</v>
      </c>
      <c r="F35" s="23">
        <v>11929.3</v>
      </c>
      <c r="G35" s="23">
        <v>13110</v>
      </c>
      <c r="H35" s="25">
        <v>8888.6</v>
      </c>
      <c r="I35" s="25">
        <v>8888.6</v>
      </c>
      <c r="J35" s="25">
        <v>10516.6</v>
      </c>
    </row>
    <row r="36" spans="1:12" s="37" customFormat="1" ht="96" x14ac:dyDescent="0.25">
      <c r="A36" s="28" t="s">
        <v>107</v>
      </c>
      <c r="B36" s="21" t="s">
        <v>108</v>
      </c>
      <c r="C36" s="6">
        <v>803</v>
      </c>
      <c r="D36" s="21" t="s">
        <v>40</v>
      </c>
      <c r="E36" s="21">
        <v>0</v>
      </c>
      <c r="F36" s="21">
        <v>18.5</v>
      </c>
      <c r="G36" s="21">
        <v>160</v>
      </c>
      <c r="H36" s="36">
        <v>266.39999999999998</v>
      </c>
      <c r="I36" s="36">
        <v>266.39999999999998</v>
      </c>
      <c r="J36" s="36">
        <v>266.39999999999998</v>
      </c>
      <c r="L36" s="38"/>
    </row>
    <row r="37" spans="1:12" ht="96.6" x14ac:dyDescent="0.3">
      <c r="A37" s="28" t="s">
        <v>38</v>
      </c>
      <c r="B37" s="21" t="s">
        <v>39</v>
      </c>
      <c r="C37" s="6">
        <v>803</v>
      </c>
      <c r="D37" s="21" t="s">
        <v>40</v>
      </c>
      <c r="E37" s="23">
        <v>967</v>
      </c>
      <c r="F37" s="23">
        <v>460.3</v>
      </c>
      <c r="G37" s="23">
        <v>1008</v>
      </c>
      <c r="H37" s="25">
        <v>1088.9000000000001</v>
      </c>
      <c r="I37" s="25">
        <v>1088.9000000000001</v>
      </c>
      <c r="J37" s="25">
        <v>1088.9000000000001</v>
      </c>
    </row>
    <row r="38" spans="1:12" ht="36" x14ac:dyDescent="0.3">
      <c r="A38" s="28" t="s">
        <v>109</v>
      </c>
      <c r="B38" s="21" t="s">
        <v>110</v>
      </c>
      <c r="C38" s="6">
        <v>803</v>
      </c>
      <c r="D38" s="21" t="s">
        <v>40</v>
      </c>
      <c r="E38" s="16">
        <f>SUM(E39)</f>
        <v>0</v>
      </c>
      <c r="F38" s="16">
        <f t="shared" ref="F38:J38" si="11">SUM(F39)</f>
        <v>0.6</v>
      </c>
      <c r="G38" s="17">
        <f t="shared" si="11"/>
        <v>1</v>
      </c>
      <c r="H38" s="17">
        <f t="shared" si="11"/>
        <v>1</v>
      </c>
      <c r="I38" s="17">
        <f t="shared" si="11"/>
        <v>1</v>
      </c>
      <c r="J38" s="17">
        <f t="shared" si="11"/>
        <v>1</v>
      </c>
    </row>
    <row r="39" spans="1:12" ht="60.6" x14ac:dyDescent="0.3">
      <c r="A39" s="28" t="s">
        <v>111</v>
      </c>
      <c r="B39" s="21" t="s">
        <v>112</v>
      </c>
      <c r="C39" s="6">
        <v>803</v>
      </c>
      <c r="D39" s="21" t="s">
        <v>40</v>
      </c>
      <c r="E39" s="23">
        <v>0</v>
      </c>
      <c r="F39" s="23">
        <v>0.6</v>
      </c>
      <c r="G39" s="24">
        <v>1</v>
      </c>
      <c r="H39" s="25">
        <v>1</v>
      </c>
      <c r="I39" s="25">
        <v>1</v>
      </c>
      <c r="J39" s="25">
        <v>1</v>
      </c>
    </row>
    <row r="40" spans="1:12" ht="120.6" x14ac:dyDescent="0.3">
      <c r="A40" s="28" t="s">
        <v>113</v>
      </c>
      <c r="B40" s="21" t="s">
        <v>114</v>
      </c>
      <c r="C40" s="6">
        <v>803</v>
      </c>
      <c r="D40" s="21" t="s">
        <v>40</v>
      </c>
      <c r="E40" s="19">
        <f t="shared" ref="E40:G40" si="12">SUM(E41)</f>
        <v>0</v>
      </c>
      <c r="F40" s="19">
        <f t="shared" si="12"/>
        <v>457.5</v>
      </c>
      <c r="G40" s="19">
        <f t="shared" si="12"/>
        <v>610</v>
      </c>
      <c r="H40" s="19">
        <f>SUM(H41)</f>
        <v>610</v>
      </c>
      <c r="I40" s="19">
        <f t="shared" ref="I40:J40" si="13">SUM(I41)</f>
        <v>610</v>
      </c>
      <c r="J40" s="19">
        <f t="shared" si="13"/>
        <v>610</v>
      </c>
    </row>
    <row r="41" spans="1:12" s="37" customFormat="1" ht="108" x14ac:dyDescent="0.25">
      <c r="A41" s="39" t="s">
        <v>82</v>
      </c>
      <c r="B41" s="40" t="s">
        <v>83</v>
      </c>
      <c r="C41" s="6">
        <v>803</v>
      </c>
      <c r="D41" s="21" t="s">
        <v>40</v>
      </c>
      <c r="E41" s="21">
        <v>0</v>
      </c>
      <c r="F41" s="21">
        <v>457.5</v>
      </c>
      <c r="G41" s="41">
        <v>610</v>
      </c>
      <c r="H41" s="36">
        <v>610</v>
      </c>
      <c r="I41" s="36">
        <v>610</v>
      </c>
      <c r="J41" s="36">
        <v>610</v>
      </c>
      <c r="L41" s="38"/>
    </row>
    <row r="42" spans="1:12" s="38" customFormat="1" ht="45.6" x14ac:dyDescent="0.2">
      <c r="A42" s="42" t="s">
        <v>86</v>
      </c>
      <c r="B42" s="43" t="s">
        <v>87</v>
      </c>
      <c r="C42" s="35">
        <v>802</v>
      </c>
      <c r="D42" s="10" t="s">
        <v>19</v>
      </c>
      <c r="E42" s="44">
        <f t="shared" ref="E42:F42" si="14">SUM(E43)</f>
        <v>117.3</v>
      </c>
      <c r="F42" s="44">
        <f t="shared" si="14"/>
        <v>13466</v>
      </c>
      <c r="G42" s="44">
        <f>SUM(G43)</f>
        <v>13881</v>
      </c>
      <c r="H42" s="44">
        <f t="shared" ref="H42:J42" si="15">SUM(H43)</f>
        <v>0</v>
      </c>
      <c r="I42" s="44">
        <f t="shared" si="15"/>
        <v>0</v>
      </c>
      <c r="J42" s="44">
        <f t="shared" si="15"/>
        <v>0</v>
      </c>
      <c r="K42" s="38" t="s">
        <v>123</v>
      </c>
    </row>
    <row r="43" spans="1:12" s="37" customFormat="1" ht="24" x14ac:dyDescent="0.25">
      <c r="A43" s="46" t="s">
        <v>84</v>
      </c>
      <c r="B43" s="40" t="s">
        <v>85</v>
      </c>
      <c r="C43" s="6">
        <v>802</v>
      </c>
      <c r="D43" s="21" t="s">
        <v>19</v>
      </c>
      <c r="E43" s="21">
        <v>117.3</v>
      </c>
      <c r="F43" s="21">
        <v>13466</v>
      </c>
      <c r="G43" s="41">
        <v>13881</v>
      </c>
      <c r="H43" s="36">
        <v>0</v>
      </c>
      <c r="I43" s="36">
        <v>0</v>
      </c>
      <c r="J43" s="36">
        <v>0</v>
      </c>
      <c r="L43" s="38"/>
    </row>
    <row r="44" spans="1:12" s="38" customFormat="1" ht="34.200000000000003" x14ac:dyDescent="0.2">
      <c r="A44" s="47" t="s">
        <v>92</v>
      </c>
      <c r="B44" s="43" t="s">
        <v>93</v>
      </c>
      <c r="C44" s="35">
        <v>803</v>
      </c>
      <c r="D44" s="10" t="s">
        <v>40</v>
      </c>
      <c r="E44" s="45">
        <f>SUM(E45+E47)</f>
        <v>0</v>
      </c>
      <c r="F44" s="45">
        <f>SUM(F45+F47)</f>
        <v>2980.7</v>
      </c>
      <c r="G44" s="45">
        <f t="shared" ref="G44:J44" si="16">SUM(G45+G47)</f>
        <v>3376</v>
      </c>
      <c r="H44" s="45">
        <f t="shared" si="16"/>
        <v>2695</v>
      </c>
      <c r="I44" s="45">
        <f t="shared" si="16"/>
        <v>2695</v>
      </c>
      <c r="J44" s="45">
        <f t="shared" si="16"/>
        <v>3695</v>
      </c>
    </row>
    <row r="45" spans="1:12" s="38" customFormat="1" ht="96" x14ac:dyDescent="0.2">
      <c r="A45" s="39" t="s">
        <v>115</v>
      </c>
      <c r="B45" s="40" t="s">
        <v>116</v>
      </c>
      <c r="C45" s="6">
        <v>803</v>
      </c>
      <c r="D45" s="21" t="s">
        <v>40</v>
      </c>
      <c r="E45" s="10">
        <v>0</v>
      </c>
      <c r="F45" s="10">
        <v>104</v>
      </c>
      <c r="G45" s="10">
        <f>SUM(G46)</f>
        <v>323</v>
      </c>
      <c r="H45" s="45">
        <v>700</v>
      </c>
      <c r="I45" s="45">
        <v>700</v>
      </c>
      <c r="J45" s="45">
        <v>700</v>
      </c>
    </row>
    <row r="46" spans="1:12" s="37" customFormat="1" ht="108" x14ac:dyDescent="0.25">
      <c r="A46" s="39" t="s">
        <v>117</v>
      </c>
      <c r="B46" s="40" t="s">
        <v>118</v>
      </c>
      <c r="C46" s="6">
        <v>803</v>
      </c>
      <c r="D46" s="21" t="s">
        <v>40</v>
      </c>
      <c r="E46" s="48">
        <v>0</v>
      </c>
      <c r="F46" s="48">
        <v>104</v>
      </c>
      <c r="G46" s="21">
        <v>323</v>
      </c>
      <c r="H46" s="36">
        <v>700</v>
      </c>
      <c r="I46" s="36">
        <v>700</v>
      </c>
      <c r="J46" s="36">
        <v>700</v>
      </c>
      <c r="L46" s="38"/>
    </row>
    <row r="47" spans="1:12" s="37" customFormat="1" ht="36" x14ac:dyDescent="0.25">
      <c r="A47" s="39" t="s">
        <v>119</v>
      </c>
      <c r="B47" s="40" t="s">
        <v>120</v>
      </c>
      <c r="C47" s="6">
        <v>803</v>
      </c>
      <c r="D47" s="21" t="s">
        <v>40</v>
      </c>
      <c r="E47" s="60">
        <f>E48+E49</f>
        <v>0</v>
      </c>
      <c r="F47" s="60">
        <f>F48+F49</f>
        <v>2876.7</v>
      </c>
      <c r="G47" s="60">
        <f>G48+G49</f>
        <v>3053</v>
      </c>
      <c r="H47" s="45">
        <f>SUM(H48:H49)</f>
        <v>1995</v>
      </c>
      <c r="I47" s="45">
        <f>SUM(I48:I49)</f>
        <v>1995</v>
      </c>
      <c r="J47" s="45">
        <f t="shared" ref="J47" si="17">SUM(J48:J49)</f>
        <v>2995</v>
      </c>
      <c r="L47" s="38"/>
    </row>
    <row r="48" spans="1:12" s="37" customFormat="1" ht="60" x14ac:dyDescent="0.25">
      <c r="A48" s="46" t="s">
        <v>88</v>
      </c>
      <c r="B48" s="40" t="s">
        <v>90</v>
      </c>
      <c r="C48" s="6">
        <v>803</v>
      </c>
      <c r="D48" s="21" t="s">
        <v>40</v>
      </c>
      <c r="E48" s="48">
        <v>0</v>
      </c>
      <c r="F48" s="48">
        <v>2827.7</v>
      </c>
      <c r="G48" s="21">
        <v>3000</v>
      </c>
      <c r="H48" s="36">
        <v>1775</v>
      </c>
      <c r="I48" s="36">
        <v>1775</v>
      </c>
      <c r="J48" s="36">
        <v>2775</v>
      </c>
      <c r="L48" s="38"/>
    </row>
    <row r="49" spans="1:12" s="37" customFormat="1" ht="60" x14ac:dyDescent="0.25">
      <c r="A49" s="46" t="s">
        <v>89</v>
      </c>
      <c r="B49" s="40" t="s">
        <v>91</v>
      </c>
      <c r="C49" s="6">
        <v>803</v>
      </c>
      <c r="D49" s="21" t="s">
        <v>40</v>
      </c>
      <c r="E49" s="48">
        <v>0</v>
      </c>
      <c r="F49" s="48">
        <v>49</v>
      </c>
      <c r="G49" s="21">
        <v>53</v>
      </c>
      <c r="H49" s="36">
        <v>220</v>
      </c>
      <c r="I49" s="36">
        <v>220</v>
      </c>
      <c r="J49" s="36">
        <v>220</v>
      </c>
      <c r="L49" s="38"/>
    </row>
    <row r="50" spans="1:12" ht="24" x14ac:dyDescent="0.3">
      <c r="A50" s="27" t="s">
        <v>21</v>
      </c>
      <c r="B50" s="10" t="s">
        <v>22</v>
      </c>
      <c r="C50" s="49">
        <v>0</v>
      </c>
      <c r="D50" s="50"/>
      <c r="E50" s="51">
        <f>SUM(E51+E52+E53+E54+E55+E56+E57+E58+E59+E60+E61)</f>
        <v>0.99999999999999989</v>
      </c>
      <c r="F50" s="51">
        <f>SUM(F51+F52+F53+F54+F55+F56+F57+F58+F59+F60+F61)</f>
        <v>815.7</v>
      </c>
      <c r="G50" s="51">
        <f>SUM(G51+G52+G53+G54+G57+G58+G55+G56+G59+G60+G61)</f>
        <v>1050</v>
      </c>
      <c r="H50" s="51">
        <f>SUM(H51+H52+H53+H54+H57+H58+H55+H56+H59+H60+H61)</f>
        <v>500</v>
      </c>
      <c r="I50" s="51">
        <f t="shared" ref="I50:J50" si="18">SUM(I51+I52+I53+I54+I57+I58+I55+I56+I59+I60+I61)</f>
        <v>500</v>
      </c>
      <c r="J50" s="51">
        <f t="shared" si="18"/>
        <v>500</v>
      </c>
    </row>
    <row r="51" spans="1:12" ht="284.25" customHeight="1" x14ac:dyDescent="0.3">
      <c r="A51" s="28" t="s">
        <v>71</v>
      </c>
      <c r="B51" s="21" t="s">
        <v>67</v>
      </c>
      <c r="C51" s="6" t="s">
        <v>57</v>
      </c>
      <c r="D51" s="34" t="s">
        <v>19</v>
      </c>
      <c r="E51" s="21">
        <v>0.1</v>
      </c>
      <c r="F51" s="21">
        <v>0</v>
      </c>
      <c r="G51" s="21">
        <v>0</v>
      </c>
      <c r="H51" s="52">
        <v>1</v>
      </c>
      <c r="I51" s="52">
        <v>1</v>
      </c>
      <c r="J51" s="52">
        <v>1</v>
      </c>
    </row>
    <row r="52" spans="1:12" ht="76.5" customHeight="1" x14ac:dyDescent="0.3">
      <c r="A52" s="28" t="s">
        <v>72</v>
      </c>
      <c r="B52" s="21" t="s">
        <v>70</v>
      </c>
      <c r="C52" s="53" t="s">
        <v>98</v>
      </c>
      <c r="D52" s="30" t="s">
        <v>99</v>
      </c>
      <c r="E52" s="21">
        <v>0.4</v>
      </c>
      <c r="F52" s="21">
        <v>132</v>
      </c>
      <c r="G52" s="21">
        <v>240</v>
      </c>
      <c r="H52" s="52">
        <v>200</v>
      </c>
      <c r="I52" s="52">
        <v>200</v>
      </c>
      <c r="J52" s="52">
        <v>200</v>
      </c>
    </row>
    <row r="53" spans="1:12" ht="92.25" customHeight="1" x14ac:dyDescent="0.3">
      <c r="A53" s="54" t="s">
        <v>73</v>
      </c>
      <c r="B53" s="55" t="s">
        <v>74</v>
      </c>
      <c r="C53" s="56" t="s">
        <v>57</v>
      </c>
      <c r="D53" s="34" t="s">
        <v>19</v>
      </c>
      <c r="E53" s="21">
        <v>0.1</v>
      </c>
      <c r="F53" s="21">
        <v>0</v>
      </c>
      <c r="G53" s="21">
        <v>10</v>
      </c>
      <c r="H53" s="52">
        <v>1</v>
      </c>
      <c r="I53" s="52">
        <v>1</v>
      </c>
      <c r="J53" s="52">
        <v>1</v>
      </c>
    </row>
    <row r="54" spans="1:12" ht="61.5" customHeight="1" x14ac:dyDescent="0.3">
      <c r="A54" s="54" t="s">
        <v>75</v>
      </c>
      <c r="B54" s="55" t="s">
        <v>76</v>
      </c>
      <c r="C54" s="56" t="s">
        <v>57</v>
      </c>
      <c r="D54" s="34" t="s">
        <v>19</v>
      </c>
      <c r="E54" s="21">
        <v>0.1</v>
      </c>
      <c r="F54" s="21">
        <v>0</v>
      </c>
      <c r="G54" s="21">
        <v>0</v>
      </c>
      <c r="H54" s="52">
        <v>1</v>
      </c>
      <c r="I54" s="52">
        <v>1</v>
      </c>
      <c r="J54" s="52">
        <v>1</v>
      </c>
    </row>
    <row r="55" spans="1:12" ht="90.75" customHeight="1" x14ac:dyDescent="0.3">
      <c r="A55" s="28" t="s">
        <v>69</v>
      </c>
      <c r="B55" s="21" t="s">
        <v>68</v>
      </c>
      <c r="C55" s="6">
        <v>803</v>
      </c>
      <c r="D55" s="21" t="s">
        <v>40</v>
      </c>
      <c r="E55" s="21">
        <v>0.1</v>
      </c>
      <c r="F55" s="21">
        <v>266.2</v>
      </c>
      <c r="G55" s="21">
        <v>300</v>
      </c>
      <c r="H55" s="52">
        <v>200</v>
      </c>
      <c r="I55" s="52">
        <v>200</v>
      </c>
      <c r="J55" s="52">
        <v>200</v>
      </c>
    </row>
    <row r="56" spans="1:12" ht="118.5" customHeight="1" x14ac:dyDescent="0.3">
      <c r="A56" s="54" t="s">
        <v>77</v>
      </c>
      <c r="B56" s="55" t="s">
        <v>78</v>
      </c>
      <c r="C56" s="57" t="s">
        <v>57</v>
      </c>
      <c r="D56" s="34" t="s">
        <v>19</v>
      </c>
      <c r="E56" s="21">
        <v>0.1</v>
      </c>
      <c r="F56" s="41">
        <v>0</v>
      </c>
      <c r="G56" s="21">
        <v>0</v>
      </c>
      <c r="H56" s="52">
        <v>1</v>
      </c>
      <c r="I56" s="52">
        <v>1</v>
      </c>
      <c r="J56" s="52">
        <v>1</v>
      </c>
    </row>
    <row r="57" spans="1:12" ht="109.2" customHeight="1" x14ac:dyDescent="0.3">
      <c r="A57" s="54" t="s">
        <v>127</v>
      </c>
      <c r="B57" s="55" t="s">
        <v>128</v>
      </c>
      <c r="C57" s="57" t="s">
        <v>57</v>
      </c>
      <c r="D57" s="34" t="s">
        <v>19</v>
      </c>
      <c r="E57" s="21">
        <v>0</v>
      </c>
      <c r="F57" s="41">
        <v>-4.5</v>
      </c>
      <c r="G57" s="21">
        <v>0</v>
      </c>
      <c r="H57" s="52">
        <v>0</v>
      </c>
      <c r="I57" s="52">
        <v>0</v>
      </c>
      <c r="J57" s="52">
        <v>0</v>
      </c>
    </row>
    <row r="58" spans="1:12" ht="175.2" customHeight="1" x14ac:dyDescent="0.3">
      <c r="A58" s="54" t="s">
        <v>121</v>
      </c>
      <c r="B58" s="55" t="s">
        <v>122</v>
      </c>
      <c r="C58" s="58">
        <v>182</v>
      </c>
      <c r="D58" s="21" t="s">
        <v>27</v>
      </c>
      <c r="E58" s="21">
        <v>0</v>
      </c>
      <c r="F58" s="41">
        <v>-33</v>
      </c>
      <c r="G58" s="21">
        <v>0</v>
      </c>
      <c r="H58" s="52">
        <v>0</v>
      </c>
      <c r="I58" s="52">
        <v>0</v>
      </c>
      <c r="J58" s="52">
        <v>0</v>
      </c>
    </row>
    <row r="59" spans="1:12" ht="177" customHeight="1" x14ac:dyDescent="0.3">
      <c r="A59" s="54" t="s">
        <v>121</v>
      </c>
      <c r="B59" s="55" t="s">
        <v>122</v>
      </c>
      <c r="C59" s="56" t="s">
        <v>98</v>
      </c>
      <c r="D59" s="34" t="s">
        <v>99</v>
      </c>
      <c r="E59" s="21">
        <v>0</v>
      </c>
      <c r="F59" s="41">
        <v>205</v>
      </c>
      <c r="G59" s="21">
        <v>250</v>
      </c>
      <c r="H59" s="52">
        <v>95</v>
      </c>
      <c r="I59" s="52">
        <v>95</v>
      </c>
      <c r="J59" s="52">
        <v>95</v>
      </c>
    </row>
    <row r="60" spans="1:12" ht="131.4" customHeight="1" x14ac:dyDescent="0.3">
      <c r="A60" s="54" t="s">
        <v>129</v>
      </c>
      <c r="B60" s="55" t="s">
        <v>130</v>
      </c>
      <c r="C60" s="56" t="s">
        <v>131</v>
      </c>
      <c r="D60" s="34" t="s">
        <v>132</v>
      </c>
      <c r="E60" s="21">
        <v>0</v>
      </c>
      <c r="F60" s="41">
        <v>250</v>
      </c>
      <c r="G60" s="21">
        <v>250</v>
      </c>
      <c r="H60" s="52">
        <v>0</v>
      </c>
      <c r="I60" s="52">
        <v>0</v>
      </c>
      <c r="J60" s="52">
        <v>0</v>
      </c>
    </row>
    <row r="61" spans="1:12" ht="95.4" customHeight="1" x14ac:dyDescent="0.3">
      <c r="A61" s="54" t="s">
        <v>79</v>
      </c>
      <c r="B61" s="55" t="s">
        <v>80</v>
      </c>
      <c r="C61" s="56" t="s">
        <v>98</v>
      </c>
      <c r="D61" s="34" t="s">
        <v>99</v>
      </c>
      <c r="E61" s="21">
        <v>0.1</v>
      </c>
      <c r="F61" s="21">
        <v>0</v>
      </c>
      <c r="G61" s="21">
        <v>0</v>
      </c>
      <c r="H61" s="52">
        <v>1</v>
      </c>
      <c r="I61" s="52">
        <v>1</v>
      </c>
      <c r="J61" s="52">
        <v>1</v>
      </c>
    </row>
    <row r="62" spans="1:12" s="38" customFormat="1" ht="15.75" customHeight="1" x14ac:dyDescent="0.2">
      <c r="A62" s="47" t="s">
        <v>96</v>
      </c>
      <c r="B62" s="43" t="s">
        <v>97</v>
      </c>
      <c r="C62" s="59"/>
      <c r="D62" s="10"/>
      <c r="E62" s="60">
        <f>SUM(E63:E65)</f>
        <v>0</v>
      </c>
      <c r="F62" s="60">
        <f>SUM(F63:F65)</f>
        <v>5924.4</v>
      </c>
      <c r="G62" s="60">
        <f>SUM(G63:G65)</f>
        <v>10201</v>
      </c>
      <c r="H62" s="60">
        <f t="shared" ref="H62:J62" si="19">SUM(H63:H65)</f>
        <v>0</v>
      </c>
      <c r="I62" s="60">
        <f t="shared" si="19"/>
        <v>0</v>
      </c>
      <c r="J62" s="60">
        <f t="shared" si="19"/>
        <v>0</v>
      </c>
    </row>
    <row r="63" spans="1:12" s="38" customFormat="1" ht="37.200000000000003" customHeight="1" x14ac:dyDescent="0.25">
      <c r="A63" s="54" t="s">
        <v>133</v>
      </c>
      <c r="B63" s="40" t="s">
        <v>134</v>
      </c>
      <c r="C63" s="56" t="s">
        <v>98</v>
      </c>
      <c r="D63" s="34" t="s">
        <v>99</v>
      </c>
      <c r="E63" s="60">
        <v>0</v>
      </c>
      <c r="F63" s="48">
        <v>12</v>
      </c>
      <c r="G63" s="10">
        <v>0</v>
      </c>
      <c r="H63" s="61">
        <v>0</v>
      </c>
      <c r="I63" s="61">
        <v>0</v>
      </c>
      <c r="J63" s="61">
        <v>0</v>
      </c>
    </row>
    <row r="64" spans="1:12" s="37" customFormat="1" ht="36.75" customHeight="1" x14ac:dyDescent="0.25">
      <c r="A64" s="46" t="s">
        <v>94</v>
      </c>
      <c r="B64" s="40" t="s">
        <v>95</v>
      </c>
      <c r="C64" s="56" t="s">
        <v>57</v>
      </c>
      <c r="D64" s="21" t="s">
        <v>19</v>
      </c>
      <c r="E64" s="48">
        <v>0</v>
      </c>
      <c r="F64" s="48">
        <v>36.5</v>
      </c>
      <c r="G64" s="41">
        <v>55</v>
      </c>
      <c r="H64" s="55">
        <v>0</v>
      </c>
      <c r="I64" s="55">
        <v>0</v>
      </c>
      <c r="J64" s="55">
        <v>0</v>
      </c>
      <c r="L64" s="38"/>
    </row>
    <row r="65" spans="1:12" s="37" customFormat="1" ht="42" customHeight="1" x14ac:dyDescent="0.25">
      <c r="A65" s="46" t="s">
        <v>94</v>
      </c>
      <c r="B65" s="40" t="s">
        <v>95</v>
      </c>
      <c r="C65" s="56" t="s">
        <v>98</v>
      </c>
      <c r="D65" s="34" t="s">
        <v>99</v>
      </c>
      <c r="E65" s="48">
        <v>0</v>
      </c>
      <c r="F65" s="48">
        <v>5875.9</v>
      </c>
      <c r="G65" s="41">
        <v>10146</v>
      </c>
      <c r="H65" s="55">
        <v>0</v>
      </c>
      <c r="I65" s="55">
        <v>0</v>
      </c>
      <c r="J65" s="55">
        <v>0</v>
      </c>
      <c r="K65" s="37" t="s">
        <v>123</v>
      </c>
      <c r="L65" s="38"/>
    </row>
    <row r="66" spans="1:12" ht="18" customHeight="1" x14ac:dyDescent="0.3">
      <c r="A66" s="28"/>
      <c r="B66" s="21"/>
      <c r="C66" s="6"/>
      <c r="D66" s="34"/>
      <c r="E66" s="62"/>
      <c r="F66" s="62"/>
      <c r="G66" s="62"/>
      <c r="H66" s="63"/>
      <c r="I66" s="63"/>
      <c r="J66" s="63"/>
    </row>
    <row r="67" spans="1:12" ht="34.200000000000003" x14ac:dyDescent="0.3">
      <c r="A67" s="47" t="s">
        <v>56</v>
      </c>
      <c r="B67" s="43" t="s">
        <v>62</v>
      </c>
      <c r="C67" s="43" t="s">
        <v>57</v>
      </c>
      <c r="D67" s="47" t="s">
        <v>60</v>
      </c>
      <c r="E67" s="64" t="str">
        <f t="shared" ref="E67:G68" si="20">E68</f>
        <v>23862</v>
      </c>
      <c r="F67" s="64" t="str">
        <f t="shared" si="20"/>
        <v>7884,7</v>
      </c>
      <c r="G67" s="64" t="str">
        <f t="shared" si="20"/>
        <v>23862</v>
      </c>
      <c r="H67" s="64">
        <f>H68</f>
        <v>11980.3</v>
      </c>
      <c r="I67" s="64">
        <f t="shared" ref="I67:J68" si="21">I68</f>
        <v>10230.700000000001</v>
      </c>
      <c r="J67" s="64">
        <f t="shared" si="21"/>
        <v>3245.9</v>
      </c>
    </row>
    <row r="68" spans="1:12" ht="45.6" x14ac:dyDescent="0.3">
      <c r="A68" s="47" t="s">
        <v>58</v>
      </c>
      <c r="B68" s="43" t="s">
        <v>63</v>
      </c>
      <c r="C68" s="43" t="s">
        <v>57</v>
      </c>
      <c r="D68" s="47" t="s">
        <v>60</v>
      </c>
      <c r="E68" s="64" t="str">
        <f t="shared" si="20"/>
        <v>23862</v>
      </c>
      <c r="F68" s="64" t="str">
        <f t="shared" si="20"/>
        <v>7884,7</v>
      </c>
      <c r="G68" s="64" t="str">
        <f t="shared" si="20"/>
        <v>23862</v>
      </c>
      <c r="H68" s="64">
        <f>H69</f>
        <v>11980.3</v>
      </c>
      <c r="I68" s="64">
        <f t="shared" si="21"/>
        <v>10230.700000000001</v>
      </c>
      <c r="J68" s="64">
        <f t="shared" si="21"/>
        <v>3245.9</v>
      </c>
    </row>
    <row r="69" spans="1:12" ht="36" customHeight="1" x14ac:dyDescent="0.3">
      <c r="A69" s="46" t="s">
        <v>59</v>
      </c>
      <c r="B69" s="40" t="s">
        <v>64</v>
      </c>
      <c r="C69" s="40" t="s">
        <v>57</v>
      </c>
      <c r="D69" s="46" t="s">
        <v>60</v>
      </c>
      <c r="E69" s="65" t="s">
        <v>137</v>
      </c>
      <c r="F69" s="65" t="s">
        <v>138</v>
      </c>
      <c r="G69" s="65" t="s">
        <v>137</v>
      </c>
      <c r="H69" s="66">
        <v>11980.3</v>
      </c>
      <c r="I69" s="66">
        <v>10230.700000000001</v>
      </c>
      <c r="J69" s="66">
        <v>3245.9</v>
      </c>
    </row>
    <row r="70" spans="1:12" s="68" customFormat="1" x14ac:dyDescent="0.3">
      <c r="A70" s="61" t="s">
        <v>61</v>
      </c>
      <c r="B70" s="61"/>
      <c r="C70" s="61"/>
      <c r="D70" s="61"/>
      <c r="E70" s="67">
        <f t="shared" ref="E70:J70" si="22">E67+E13</f>
        <v>168338.8</v>
      </c>
      <c r="F70" s="67">
        <f t="shared" si="22"/>
        <v>125083.89999999998</v>
      </c>
      <c r="G70" s="67">
        <f t="shared" si="22"/>
        <v>201242.2</v>
      </c>
      <c r="H70" s="67">
        <f t="shared" si="22"/>
        <v>156560.69999999998</v>
      </c>
      <c r="I70" s="67">
        <f t="shared" si="22"/>
        <v>159548.1</v>
      </c>
      <c r="J70" s="67">
        <f t="shared" si="22"/>
        <v>159583.79999999999</v>
      </c>
    </row>
  </sheetData>
  <mergeCells count="12">
    <mergeCell ref="C9:D9"/>
    <mergeCell ref="C10:D10"/>
    <mergeCell ref="A1:J1"/>
    <mergeCell ref="A2:J2"/>
    <mergeCell ref="A3:J3"/>
    <mergeCell ref="A9:A11"/>
    <mergeCell ref="B9:B11"/>
    <mergeCell ref="H9:J10"/>
    <mergeCell ref="B5:C5"/>
    <mergeCell ref="E9:E11"/>
    <mergeCell ref="F9:F11"/>
    <mergeCell ref="G9:G11"/>
  </mergeCells>
  <pageMargins left="0" right="0" top="0" bottom="0" header="0.31496062992125984" footer="0.31496062992125984"/>
  <pageSetup paperSize="9" scale="79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elab-Baria</dc:creator>
  <cp:lastModifiedBy>raifo9</cp:lastModifiedBy>
  <cp:lastPrinted>2020-11-10T11:16:11Z</cp:lastPrinted>
  <dcterms:created xsi:type="dcterms:W3CDTF">2017-10-10T08:49:02Z</dcterms:created>
  <dcterms:modified xsi:type="dcterms:W3CDTF">2020-11-12T08:02:37Z</dcterms:modified>
</cp:coreProperties>
</file>